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7530" windowHeight="8040"/>
  </bookViews>
  <sheets>
    <sheet name="Лист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24" i="1" l="1"/>
  <c r="E24" i="1"/>
  <c r="J22" i="1"/>
  <c r="E22" i="1"/>
  <c r="J21" i="1"/>
  <c r="E21" i="1"/>
  <c r="J19" i="1"/>
  <c r="E19" i="1"/>
  <c r="J20" i="1"/>
  <c r="E20" i="1"/>
  <c r="J16" i="1"/>
  <c r="E16" i="1"/>
  <c r="J15" i="1"/>
  <c r="E15" i="1"/>
  <c r="J14" i="1"/>
  <c r="E14" i="1"/>
  <c r="J11" i="1"/>
  <c r="E11" i="1"/>
  <c r="J17" i="1"/>
  <c r="E17" i="1"/>
  <c r="C28" i="1"/>
  <c r="D28" i="1"/>
  <c r="G28" i="1"/>
  <c r="I28" i="1"/>
  <c r="B28" i="1"/>
  <c r="J8" i="1" l="1"/>
  <c r="J9" i="1"/>
  <c r="J18" i="1"/>
  <c r="J27" i="1"/>
  <c r="J13" i="1"/>
  <c r="J12" i="1"/>
  <c r="J10" i="1"/>
  <c r="J25" i="1"/>
  <c r="J26" i="1"/>
  <c r="J7" i="1"/>
  <c r="J23" i="1"/>
  <c r="J28" i="1" l="1"/>
  <c r="E8" i="1"/>
  <c r="E9" i="1"/>
  <c r="E18" i="1"/>
  <c r="E27" i="1"/>
  <c r="E13" i="1"/>
  <c r="E12" i="1"/>
  <c r="E6" i="1"/>
  <c r="E10" i="1"/>
  <c r="E25" i="1"/>
  <c r="E26" i="1"/>
  <c r="E7" i="1"/>
  <c r="E23" i="1"/>
  <c r="E28" i="1" l="1"/>
  <c r="L7" i="1" s="1"/>
  <c r="L25" i="1"/>
  <c r="L6" i="1"/>
  <c r="L17" i="1" l="1"/>
  <c r="L9" i="1"/>
  <c r="L8" i="1"/>
  <c r="L10" i="1"/>
  <c r="L18" i="1"/>
  <c r="L11" i="1"/>
  <c r="L19" i="1"/>
  <c r="L12" i="1"/>
  <c r="L20" i="1"/>
  <c r="L13" i="1"/>
  <c r="L14" i="1"/>
  <c r="L15" i="1"/>
  <c r="L16" i="1"/>
  <c r="L24" i="1"/>
  <c r="L22" i="1"/>
  <c r="L26" i="1"/>
  <c r="L27" i="1"/>
  <c r="L28" i="1" l="1"/>
</calcChain>
</file>

<file path=xl/sharedStrings.xml><?xml version="1.0" encoding="utf-8"?>
<sst xmlns="http://schemas.openxmlformats.org/spreadsheetml/2006/main" count="35" uniqueCount="35">
  <si>
    <t>Итого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</si>
  <si>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</si>
  <si>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</si>
  <si>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</si>
  <si>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</si>
  <si>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</si>
  <si>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Городской округ Шуя</t>
  </si>
  <si>
    <t>Гаврилово-Посадский муниципальный район</t>
  </si>
  <si>
    <t>Заволжский муниципальный район</t>
  </si>
  <si>
    <t>Ильинский муниципальный район</t>
  </si>
  <si>
    <t>Комсомольский муниципальный район</t>
  </si>
  <si>
    <t>Лежневский муниципальный район</t>
  </si>
  <si>
    <t>Лухский муниципальный район</t>
  </si>
  <si>
    <t>Пестяковский муниципальный район</t>
  </si>
  <si>
    <t>Пучежский муниципальный район</t>
  </si>
  <si>
    <t>Родниковский муниципальный район</t>
  </si>
  <si>
    <t>Савинский муниципальный район</t>
  </si>
  <si>
    <t>Фурмановский муниципальный район</t>
  </si>
  <si>
    <t>Южский муниципальный район</t>
  </si>
  <si>
    <t>Юрьевецкий муниципальный район</t>
  </si>
  <si>
    <t>Наименование муниципальных образований</t>
  </si>
  <si>
    <t>Объем бюджетных ассигнований, предусмотренный в бюджете муниципального образования (Ci), руб.</t>
  </si>
  <si>
    <t>Количество окон МФЦ, открытых на территории муниципального образования Ивановской области (A), ед.</t>
  </si>
  <si>
    <t>Количество окон территориально обособленных структурных подразделений МФЦ, открытых на территории муниципального образования Ивановской области (В), ед.</t>
  </si>
  <si>
    <t>Общее количество окон в МФЦ, в которых организовано предоставление государственных и муниципальных услуг, в том числе с использованием автоматизированной информационной системы "МФЦ" в Ивановской области (W(A+0,5B)), ед.</t>
  </si>
  <si>
    <t>Коэффициент затрат (е)</t>
  </si>
  <si>
    <t xml:space="preserve">Размер субсидии бюджету муниципального образования Ивановской области (Si), руб. </t>
  </si>
  <si>
    <r>
      <t>Общий объем расходов областного бюджета, направленный на софинансирование расходов по обеспечению функционирования МФЦ (</t>
    </r>
    <r>
      <rPr>
        <sz val="11"/>
        <color theme="1"/>
        <rFont val="Calibri"/>
        <family val="2"/>
        <charset val="204"/>
      </rPr>
      <t>Ʃ</t>
    </r>
    <r>
      <rPr>
        <sz val="11"/>
        <color theme="1"/>
        <rFont val="Calibri"/>
        <family val="2"/>
        <scheme val="minor"/>
      </rPr>
      <t xml:space="preserve">n), </t>
    </r>
    <r>
      <rPr>
        <sz val="9"/>
        <color theme="1"/>
        <rFont val="Times New Roman"/>
        <family val="1"/>
        <charset val="204"/>
      </rPr>
      <t>руб.</t>
    </r>
  </si>
  <si>
    <t>Коэффициент удаленности i-го городского округа, центра муниципального района, центра городского поселения Ивановской области от областного центра (Кi)</t>
  </si>
  <si>
    <t>Объем бюджетных ассигнований, предусмотренный в бюджете муниципального образования, с учетом коэффициента удаленности (Ci*Кi), руб.</t>
  </si>
  <si>
    <t xml:space="preserve">Приволжский муниципальный район - поселения, входящие в состав территории района: Приволжское городское поселение
</t>
  </si>
  <si>
    <t>Приложение 2</t>
  </si>
  <si>
    <t>Палехский муниципальный округ</t>
  </si>
  <si>
    <t>Верхнеландеховский муниципальный округ</t>
  </si>
  <si>
    <t xml:space="preserve">Расчет субсидий бюджетам 
 городских и муниципальных округов,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 на 2026-2028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</si>
</sst>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1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/>
    <xf numFmtId="0" fontId="0" fillId="0" borderId="0" xfId="0" applyAlignment="1">
      <alignment horizontal="center" wrapText="1"/>
    </xf>
    <xf numFmtId="0" fontId="20" fillId="0" borderId="1" xfId="0" applyFont="1" applyBorder="1"/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164" fontId="0" fillId="0" borderId="0" xfId="0" applyNumberFormat="1" applyFill="1"/>
    <xf numFmtId="0" fontId="0" fillId="0" borderId="0" xfId="0" applyFill="1"/>
    <xf numFmtId="0" fontId="2" fillId="0" borderId="0" xfId="41"/>
    <xf numFmtId="0" fontId="1" fillId="0" borderId="0" xfId="43"/>
    <xf numFmtId="0" fontId="21" fillId="0" borderId="1" xfId="41" applyFont="1" applyBorder="1" applyAlignment="1">
      <alignment horizontal="center" vertical="center"/>
    </xf>
    <xf numFmtId="0" fontId="21" fillId="0" borderId="1" xfId="43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/>
    </xf>
    <xf numFmtId="2" fontId="23" fillId="0" borderId="1" xfId="41" applyNumberFormat="1" applyFont="1" applyBorder="1" applyAlignment="1">
      <alignment horizontal="center" vertical="center"/>
    </xf>
    <xf numFmtId="2" fontId="23" fillId="0" borderId="1" xfId="43" applyNumberFormat="1" applyFont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2" fontId="21" fillId="0" borderId="1" xfId="41" applyNumberFormat="1" applyFont="1" applyBorder="1" applyAlignment="1">
      <alignment horizontal="center" vertical="center"/>
    </xf>
    <xf numFmtId="2" fontId="21" fillId="0" borderId="1" xfId="43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20" fillId="0" borderId="1" xfId="41" applyNumberFormat="1" applyFont="1" applyBorder="1" applyAlignment="1">
      <alignment horizontal="center" vertical="center"/>
    </xf>
    <xf numFmtId="2" fontId="20" fillId="0" borderId="1" xfId="43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1" fillId="0" borderId="1" xfId="4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 wrapText="1"/>
    </xf>
    <xf numFmtId="0" fontId="24" fillId="0" borderId="0" xfId="0" applyFont="1" applyAlignment="1"/>
    <xf numFmtId="0" fontId="0" fillId="0" borderId="0" xfId="0" applyAlignment="1"/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3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20" zoomScaleNormal="120" workbookViewId="0">
      <selection activeCell="E13" sqref="E13"/>
    </sheetView>
  </sheetViews>
  <sheetFormatPr defaultRowHeight="15" x14ac:dyDescent="0.25"/>
  <cols>
    <col min="1" max="1" width="33.5703125" customWidth="1"/>
    <col min="2" max="2" width="14" customWidth="1"/>
    <col min="3" max="3" width="13.42578125" customWidth="1"/>
    <col min="4" max="4" width="13.7109375" customWidth="1"/>
    <col min="5" max="5" width="17.28515625" customWidth="1"/>
    <col min="6" max="6" width="14.28515625" customWidth="1"/>
    <col min="7" max="7" width="9.140625" hidden="1" customWidth="1"/>
    <col min="8" max="8" width="12.85546875" style="3" customWidth="1"/>
    <col min="9" max="9" width="22.140625" hidden="1" customWidth="1"/>
    <col min="10" max="10" width="12.5703125" style="3" customWidth="1"/>
    <col min="11" max="11" width="11.140625" customWidth="1"/>
    <col min="12" max="12" width="12.5703125" style="3" customWidth="1"/>
  </cols>
  <sheetData>
    <row r="1" spans="1:12" s="3" customFormat="1" x14ac:dyDescent="0.25">
      <c r="K1" s="34" t="s">
        <v>31</v>
      </c>
      <c r="L1" s="35"/>
    </row>
    <row r="2" spans="1:12" ht="38.25" customHeight="1" x14ac:dyDescent="0.25">
      <c r="A2" s="33" t="s">
        <v>34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9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"/>
    </row>
    <row r="4" spans="1:12" s="6" customFormat="1" ht="156" customHeight="1" x14ac:dyDescent="0.25">
      <c r="A4" s="7" t="s">
        <v>20</v>
      </c>
      <c r="B4" s="7" t="s">
        <v>21</v>
      </c>
      <c r="C4" s="7" t="s">
        <v>22</v>
      </c>
      <c r="D4" s="7" t="s">
        <v>23</v>
      </c>
      <c r="E4" s="7" t="s">
        <v>24</v>
      </c>
      <c r="F4" s="7" t="s">
        <v>27</v>
      </c>
      <c r="G4" s="7"/>
      <c r="H4" s="7" t="s">
        <v>28</v>
      </c>
      <c r="I4" s="7"/>
      <c r="J4" s="7" t="s">
        <v>29</v>
      </c>
      <c r="K4" s="7" t="s">
        <v>25</v>
      </c>
      <c r="L4" s="7" t="s">
        <v>26</v>
      </c>
    </row>
    <row r="5" spans="1:12" s="6" customFormat="1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/>
      <c r="H5" s="8">
        <v>7</v>
      </c>
      <c r="I5" s="8"/>
      <c r="J5" s="8">
        <v>8</v>
      </c>
      <c r="K5" s="8">
        <v>9</v>
      </c>
      <c r="L5" s="8">
        <v>10</v>
      </c>
    </row>
    <row r="6" spans="1:12" s="11" customFormat="1" x14ac:dyDescent="0.25">
      <c r="A6" s="13" t="s">
        <v>1</v>
      </c>
      <c r="B6" s="29">
        <v>5377806.7599999998</v>
      </c>
      <c r="C6" s="13">
        <v>8</v>
      </c>
      <c r="D6" s="13">
        <v>7</v>
      </c>
      <c r="E6" s="13">
        <f t="shared" ref="E6:E13" si="0">C6+D6*0.5</f>
        <v>11.5</v>
      </c>
      <c r="F6" s="13">
        <v>48524100</v>
      </c>
      <c r="G6" s="13"/>
      <c r="H6" s="13">
        <v>1.2</v>
      </c>
      <c r="I6" s="13"/>
      <c r="J6" s="26">
        <f t="shared" ref="J6:J27" si="1">B6*H6</f>
        <v>6453368.1119999997</v>
      </c>
      <c r="K6" s="13">
        <v>967780.37</v>
      </c>
      <c r="L6" s="23">
        <f t="shared" ref="L6:L20" si="2">ROUND((F6*B6*H6)/($E$28*K6),0)</f>
        <v>1209604</v>
      </c>
    </row>
    <row r="7" spans="1:12" s="11" customFormat="1" x14ac:dyDescent="0.25">
      <c r="A7" s="13" t="s">
        <v>2</v>
      </c>
      <c r="B7" s="29">
        <v>96157721</v>
      </c>
      <c r="C7" s="13">
        <v>67</v>
      </c>
      <c r="D7" s="13"/>
      <c r="E7" s="13">
        <f t="shared" si="0"/>
        <v>67</v>
      </c>
      <c r="F7" s="13">
        <v>48524100</v>
      </c>
      <c r="G7" s="13"/>
      <c r="H7" s="13">
        <v>1</v>
      </c>
      <c r="I7" s="13"/>
      <c r="J7" s="26">
        <f t="shared" si="1"/>
        <v>96157721</v>
      </c>
      <c r="K7" s="13">
        <v>967780.37</v>
      </c>
      <c r="L7" s="23">
        <f t="shared" si="2"/>
        <v>18023580</v>
      </c>
    </row>
    <row r="8" spans="1:12" s="11" customFormat="1" x14ac:dyDescent="0.25">
      <c r="A8" s="13" t="s">
        <v>3</v>
      </c>
      <c r="B8" s="29">
        <v>10012114.970000001</v>
      </c>
      <c r="C8" s="13">
        <v>18</v>
      </c>
      <c r="D8" s="13">
        <v>8</v>
      </c>
      <c r="E8" s="13">
        <f t="shared" si="0"/>
        <v>22</v>
      </c>
      <c r="F8" s="13">
        <v>48524100</v>
      </c>
      <c r="G8" s="13"/>
      <c r="H8" s="13">
        <v>1.2</v>
      </c>
      <c r="I8" s="13"/>
      <c r="J8" s="26">
        <f t="shared" si="1"/>
        <v>12014537.964</v>
      </c>
      <c r="K8" s="13">
        <v>967780.37</v>
      </c>
      <c r="L8" s="23">
        <f t="shared" si="2"/>
        <v>2251977</v>
      </c>
    </row>
    <row r="9" spans="1:12" s="11" customFormat="1" x14ac:dyDescent="0.25">
      <c r="A9" s="13" t="s">
        <v>4</v>
      </c>
      <c r="B9" s="29">
        <v>4847340</v>
      </c>
      <c r="C9" s="13">
        <v>6</v>
      </c>
      <c r="D9" s="13"/>
      <c r="E9" s="13">
        <f t="shared" si="0"/>
        <v>6</v>
      </c>
      <c r="F9" s="13">
        <v>48524100</v>
      </c>
      <c r="G9" s="13"/>
      <c r="H9" s="13">
        <v>1.1000000000000001</v>
      </c>
      <c r="I9" s="13"/>
      <c r="J9" s="26">
        <f t="shared" si="1"/>
        <v>5332074</v>
      </c>
      <c r="K9" s="13">
        <v>967780.37</v>
      </c>
      <c r="L9" s="23">
        <f t="shared" si="2"/>
        <v>999432</v>
      </c>
    </row>
    <row r="10" spans="1:12" s="11" customFormat="1" x14ac:dyDescent="0.25">
      <c r="A10" s="13" t="s">
        <v>5</v>
      </c>
      <c r="B10" s="29">
        <v>6760459.3499999996</v>
      </c>
      <c r="C10" s="13">
        <v>9</v>
      </c>
      <c r="D10" s="13">
        <v>6</v>
      </c>
      <c r="E10" s="13">
        <f t="shared" si="0"/>
        <v>12</v>
      </c>
      <c r="F10" s="13">
        <v>48524100</v>
      </c>
      <c r="G10" s="13"/>
      <c r="H10" s="13">
        <v>1.1000000000000001</v>
      </c>
      <c r="I10" s="13"/>
      <c r="J10" s="26">
        <f t="shared" si="1"/>
        <v>7436505.2850000001</v>
      </c>
      <c r="K10" s="13">
        <v>967780.37</v>
      </c>
      <c r="L10" s="23">
        <f t="shared" si="2"/>
        <v>1393881</v>
      </c>
    </row>
    <row r="11" spans="1:12" s="11" customFormat="1" x14ac:dyDescent="0.25">
      <c r="A11" s="13" t="s">
        <v>6</v>
      </c>
      <c r="B11" s="29">
        <v>14349147.810000001</v>
      </c>
      <c r="C11" s="13">
        <v>16</v>
      </c>
      <c r="D11" s="13">
        <v>8</v>
      </c>
      <c r="E11" s="13">
        <f t="shared" si="0"/>
        <v>20</v>
      </c>
      <c r="F11" s="13">
        <v>48524100</v>
      </c>
      <c r="G11" s="13"/>
      <c r="H11" s="13">
        <v>1.1000000000000001</v>
      </c>
      <c r="I11" s="13"/>
      <c r="J11" s="26">
        <f t="shared" si="1"/>
        <v>15784062.591000002</v>
      </c>
      <c r="K11" s="13">
        <v>967780.37</v>
      </c>
      <c r="L11" s="23">
        <f t="shared" si="2"/>
        <v>2958528</v>
      </c>
    </row>
    <row r="12" spans="1:12" s="11" customFormat="1" x14ac:dyDescent="0.25">
      <c r="A12" s="13" t="s">
        <v>33</v>
      </c>
      <c r="B12" s="29">
        <v>2610000</v>
      </c>
      <c r="C12" s="13">
        <v>5</v>
      </c>
      <c r="D12" s="13">
        <v>1</v>
      </c>
      <c r="E12" s="13">
        <f t="shared" si="0"/>
        <v>5.5</v>
      </c>
      <c r="F12" s="13">
        <v>48524100</v>
      </c>
      <c r="G12" s="13"/>
      <c r="H12" s="13">
        <v>1.3</v>
      </c>
      <c r="I12" s="13"/>
      <c r="J12" s="26">
        <f t="shared" si="1"/>
        <v>3393000</v>
      </c>
      <c r="K12" s="13">
        <v>967780.37</v>
      </c>
      <c r="L12" s="23">
        <f t="shared" si="2"/>
        <v>635976</v>
      </c>
    </row>
    <row r="13" spans="1:12" s="11" customFormat="1" x14ac:dyDescent="0.25">
      <c r="A13" s="13" t="s">
        <v>7</v>
      </c>
      <c r="B13" s="29">
        <v>4473975</v>
      </c>
      <c r="C13" s="13">
        <v>5</v>
      </c>
      <c r="D13" s="13">
        <v>4</v>
      </c>
      <c r="E13" s="13">
        <f t="shared" si="0"/>
        <v>7</v>
      </c>
      <c r="F13" s="13">
        <v>48524100</v>
      </c>
      <c r="G13" s="13"/>
      <c r="H13" s="13">
        <v>1.2</v>
      </c>
      <c r="I13" s="13"/>
      <c r="J13" s="26">
        <f t="shared" si="1"/>
        <v>5368770</v>
      </c>
      <c r="K13" s="13">
        <v>967780.37</v>
      </c>
      <c r="L13" s="23">
        <f t="shared" si="2"/>
        <v>1006310</v>
      </c>
    </row>
    <row r="14" spans="1:12" s="11" customFormat="1" x14ac:dyDescent="0.25">
      <c r="A14" s="13" t="s">
        <v>8</v>
      </c>
      <c r="B14" s="29">
        <v>5500000</v>
      </c>
      <c r="C14" s="13">
        <v>5</v>
      </c>
      <c r="D14" s="13">
        <v>3</v>
      </c>
      <c r="E14" s="13">
        <f t="shared" ref="E14:E15" si="3">C14+D14*0.5</f>
        <v>6.5</v>
      </c>
      <c r="F14" s="13">
        <v>48524100</v>
      </c>
      <c r="G14" s="13"/>
      <c r="H14" s="13">
        <v>1.3</v>
      </c>
      <c r="I14" s="13"/>
      <c r="J14" s="26">
        <f t="shared" si="1"/>
        <v>7150000</v>
      </c>
      <c r="K14" s="13">
        <v>967780.37</v>
      </c>
      <c r="L14" s="23">
        <f t="shared" si="2"/>
        <v>1340179</v>
      </c>
    </row>
    <row r="15" spans="1:12" s="11" customFormat="1" x14ac:dyDescent="0.25">
      <c r="A15" s="13" t="s">
        <v>9</v>
      </c>
      <c r="B15" s="29">
        <v>5317577</v>
      </c>
      <c r="C15" s="13">
        <v>5</v>
      </c>
      <c r="D15" s="13">
        <v>3</v>
      </c>
      <c r="E15" s="13">
        <f t="shared" si="3"/>
        <v>6.5</v>
      </c>
      <c r="F15" s="13">
        <v>48524100</v>
      </c>
      <c r="G15" s="13"/>
      <c r="H15" s="13">
        <v>1.2</v>
      </c>
      <c r="I15" s="13"/>
      <c r="J15" s="26">
        <f t="shared" si="1"/>
        <v>6381092.3999999994</v>
      </c>
      <c r="K15" s="13">
        <v>967780.37</v>
      </c>
      <c r="L15" s="23">
        <f t="shared" si="2"/>
        <v>1196057</v>
      </c>
    </row>
    <row r="16" spans="1:12" s="11" customFormat="1" x14ac:dyDescent="0.25">
      <c r="A16" s="13" t="s">
        <v>10</v>
      </c>
      <c r="B16" s="29">
        <v>5228709</v>
      </c>
      <c r="C16" s="13">
        <v>6</v>
      </c>
      <c r="D16" s="13">
        <v>5</v>
      </c>
      <c r="E16" s="13">
        <f t="shared" ref="E16:E23" si="4">C16+D16*0.5</f>
        <v>8.5</v>
      </c>
      <c r="F16" s="13">
        <v>48524100</v>
      </c>
      <c r="G16" s="13"/>
      <c r="H16" s="13">
        <v>1.2</v>
      </c>
      <c r="I16" s="13"/>
      <c r="J16" s="26">
        <f t="shared" si="1"/>
        <v>6274450.7999999998</v>
      </c>
      <c r="K16" s="13">
        <v>967780.37</v>
      </c>
      <c r="L16" s="23">
        <f t="shared" si="2"/>
        <v>1176068</v>
      </c>
    </row>
    <row r="17" spans="1:13" s="11" customFormat="1" x14ac:dyDescent="0.25">
      <c r="A17" s="13" t="s">
        <v>11</v>
      </c>
      <c r="B17" s="29">
        <v>4721280</v>
      </c>
      <c r="C17" s="13">
        <v>5</v>
      </c>
      <c r="D17" s="13">
        <v>5</v>
      </c>
      <c r="E17" s="13">
        <f t="shared" si="4"/>
        <v>7.5</v>
      </c>
      <c r="F17" s="13">
        <v>48524100</v>
      </c>
      <c r="G17" s="13"/>
      <c r="H17" s="13">
        <v>1.1000000000000001</v>
      </c>
      <c r="I17" s="13"/>
      <c r="J17" s="26">
        <f t="shared" si="1"/>
        <v>5193408</v>
      </c>
      <c r="K17" s="13">
        <v>967780.37</v>
      </c>
      <c r="L17" s="23">
        <f t="shared" si="2"/>
        <v>973440</v>
      </c>
    </row>
    <row r="18" spans="1:13" s="11" customFormat="1" x14ac:dyDescent="0.25">
      <c r="A18" s="13" t="s">
        <v>12</v>
      </c>
      <c r="B18" s="29">
        <v>7259955</v>
      </c>
      <c r="C18" s="13">
        <v>5</v>
      </c>
      <c r="D18" s="13">
        <v>4</v>
      </c>
      <c r="E18" s="13">
        <f t="shared" si="4"/>
        <v>7</v>
      </c>
      <c r="F18" s="13">
        <v>48524100</v>
      </c>
      <c r="G18" s="13"/>
      <c r="H18" s="13">
        <v>1.2</v>
      </c>
      <c r="I18" s="13"/>
      <c r="J18" s="26">
        <f t="shared" si="1"/>
        <v>8711946</v>
      </c>
      <c r="K18" s="13">
        <v>967780.37</v>
      </c>
      <c r="L18" s="23">
        <f t="shared" si="2"/>
        <v>1632947</v>
      </c>
    </row>
    <row r="19" spans="1:13" s="11" customFormat="1" x14ac:dyDescent="0.25">
      <c r="A19" s="13" t="s">
        <v>32</v>
      </c>
      <c r="B19" s="29">
        <v>5962518.1699999999</v>
      </c>
      <c r="C19" s="13">
        <v>5</v>
      </c>
      <c r="D19" s="13">
        <v>3</v>
      </c>
      <c r="E19" s="13">
        <f t="shared" si="4"/>
        <v>6.5</v>
      </c>
      <c r="F19" s="13">
        <v>48524100</v>
      </c>
      <c r="G19" s="13"/>
      <c r="H19" s="13">
        <v>1.2</v>
      </c>
      <c r="I19" s="13"/>
      <c r="J19" s="26">
        <f t="shared" si="1"/>
        <v>7155021.8039999995</v>
      </c>
      <c r="K19" s="13">
        <v>967780.37</v>
      </c>
      <c r="L19" s="23">
        <f t="shared" si="2"/>
        <v>1341121</v>
      </c>
    </row>
    <row r="20" spans="1:13" s="11" customFormat="1" x14ac:dyDescent="0.25">
      <c r="A20" s="13" t="s">
        <v>13</v>
      </c>
      <c r="B20" s="29">
        <v>5386623.5899999999</v>
      </c>
      <c r="C20" s="13">
        <v>5</v>
      </c>
      <c r="D20" s="13">
        <v>3</v>
      </c>
      <c r="E20" s="13">
        <f t="shared" si="4"/>
        <v>6.5</v>
      </c>
      <c r="F20" s="13">
        <v>48524100</v>
      </c>
      <c r="G20" s="13"/>
      <c r="H20" s="13">
        <v>1.3</v>
      </c>
      <c r="I20" s="13"/>
      <c r="J20" s="26">
        <f t="shared" si="1"/>
        <v>7002610.6670000004</v>
      </c>
      <c r="K20" s="13">
        <v>967780.37</v>
      </c>
      <c r="L20" s="23">
        <f t="shared" si="2"/>
        <v>1312553</v>
      </c>
    </row>
    <row r="21" spans="1:13" s="11" customFormat="1" ht="39" customHeight="1" x14ac:dyDescent="0.25">
      <c r="A21" s="32" t="s">
        <v>30</v>
      </c>
      <c r="B21" s="29">
        <v>4712051.3899999997</v>
      </c>
      <c r="C21" s="13">
        <v>5</v>
      </c>
      <c r="D21" s="13">
        <v>4</v>
      </c>
      <c r="E21" s="13">
        <f t="shared" si="4"/>
        <v>7</v>
      </c>
      <c r="F21" s="13">
        <v>48524100</v>
      </c>
      <c r="G21" s="13"/>
      <c r="H21" s="13">
        <v>1.2</v>
      </c>
      <c r="I21" s="13"/>
      <c r="J21" s="26">
        <f t="shared" si="1"/>
        <v>5654461.6679999996</v>
      </c>
      <c r="K21" s="13">
        <v>967780.37</v>
      </c>
      <c r="L21" s="23">
        <v>1059860</v>
      </c>
    </row>
    <row r="22" spans="1:13" s="11" customFormat="1" x14ac:dyDescent="0.25">
      <c r="A22" s="13" t="s">
        <v>14</v>
      </c>
      <c r="B22" s="29">
        <v>5003115.7300000004</v>
      </c>
      <c r="C22" s="13">
        <v>6</v>
      </c>
      <c r="D22" s="13">
        <v>4</v>
      </c>
      <c r="E22" s="13">
        <f t="shared" si="4"/>
        <v>8</v>
      </c>
      <c r="F22" s="13">
        <v>48524100</v>
      </c>
      <c r="G22" s="13"/>
      <c r="H22" s="13">
        <v>1.4</v>
      </c>
      <c r="I22" s="13"/>
      <c r="J22" s="26">
        <f t="shared" si="1"/>
        <v>7004362.0219999999</v>
      </c>
      <c r="K22" s="13">
        <v>967780.37</v>
      </c>
      <c r="L22" s="23">
        <f t="shared" ref="L22:L27" si="5">ROUND((F22*B22*H22)/($E$28*K22),0)</f>
        <v>1312881</v>
      </c>
    </row>
    <row r="23" spans="1:13" s="11" customFormat="1" x14ac:dyDescent="0.25">
      <c r="A23" s="13" t="s">
        <v>15</v>
      </c>
      <c r="B23" s="29">
        <v>12756135</v>
      </c>
      <c r="C23" s="13">
        <v>15</v>
      </c>
      <c r="D23" s="13">
        <v>3</v>
      </c>
      <c r="E23" s="13">
        <f t="shared" si="4"/>
        <v>16.5</v>
      </c>
      <c r="F23" s="13">
        <v>48524100</v>
      </c>
      <c r="G23" s="13"/>
      <c r="H23" s="13">
        <v>1.2</v>
      </c>
      <c r="I23" s="13"/>
      <c r="J23" s="26">
        <f t="shared" si="1"/>
        <v>15307362</v>
      </c>
      <c r="K23" s="13">
        <v>967780.37</v>
      </c>
      <c r="L23" s="23">
        <v>2869176</v>
      </c>
    </row>
    <row r="24" spans="1:13" s="11" customFormat="1" x14ac:dyDescent="0.25">
      <c r="A24" s="13" t="s">
        <v>16</v>
      </c>
      <c r="B24" s="29">
        <v>5155756</v>
      </c>
      <c r="C24" s="13">
        <v>5</v>
      </c>
      <c r="D24" s="13">
        <v>4</v>
      </c>
      <c r="E24" s="13">
        <f t="shared" ref="E24" si="6">C24+D24*0.5</f>
        <v>7</v>
      </c>
      <c r="F24" s="13">
        <v>48524100</v>
      </c>
      <c r="G24" s="13"/>
      <c r="H24" s="13">
        <v>1.2</v>
      </c>
      <c r="I24" s="13"/>
      <c r="J24" s="26">
        <f t="shared" si="1"/>
        <v>6186907.2000000002</v>
      </c>
      <c r="K24" s="13">
        <v>967780.37</v>
      </c>
      <c r="L24" s="23">
        <f t="shared" si="5"/>
        <v>1159660</v>
      </c>
    </row>
    <row r="25" spans="1:13" s="11" customFormat="1" x14ac:dyDescent="0.25">
      <c r="A25" s="13" t="s">
        <v>17</v>
      </c>
      <c r="B25" s="29">
        <v>9748949.7799999993</v>
      </c>
      <c r="C25" s="13">
        <v>12</v>
      </c>
      <c r="D25" s="13">
        <v>5</v>
      </c>
      <c r="E25" s="13">
        <f>C25+D25*0.5</f>
        <v>14.5</v>
      </c>
      <c r="F25" s="13">
        <v>48524100</v>
      </c>
      <c r="G25" s="13"/>
      <c r="H25" s="13">
        <v>1.1000000000000001</v>
      </c>
      <c r="I25" s="13"/>
      <c r="J25" s="26">
        <f t="shared" si="1"/>
        <v>10723844.757999999</v>
      </c>
      <c r="K25" s="13">
        <v>967780.37</v>
      </c>
      <c r="L25" s="23">
        <f t="shared" si="5"/>
        <v>2010053</v>
      </c>
    </row>
    <row r="26" spans="1:13" s="12" customFormat="1" x14ac:dyDescent="0.25">
      <c r="A26" s="14" t="s">
        <v>18</v>
      </c>
      <c r="B26" s="30">
        <v>5210944.01</v>
      </c>
      <c r="C26" s="14">
        <v>5</v>
      </c>
      <c r="D26" s="14">
        <v>3</v>
      </c>
      <c r="E26" s="14">
        <f>C26+D26*0.5</f>
        <v>6.5</v>
      </c>
      <c r="F26" s="14">
        <v>48524100</v>
      </c>
      <c r="G26" s="14"/>
      <c r="H26" s="14">
        <v>1.2</v>
      </c>
      <c r="I26" s="14"/>
      <c r="J26" s="27">
        <f t="shared" si="1"/>
        <v>6253132.8119999999</v>
      </c>
      <c r="K26" s="14">
        <v>967780.37</v>
      </c>
      <c r="L26" s="24">
        <f t="shared" si="5"/>
        <v>1172073</v>
      </c>
    </row>
    <row r="27" spans="1:13" s="10" customFormat="1" x14ac:dyDescent="0.25">
      <c r="A27" s="15" t="s">
        <v>19</v>
      </c>
      <c r="B27" s="31">
        <v>5673292.2999999998</v>
      </c>
      <c r="C27" s="17">
        <v>5</v>
      </c>
      <c r="D27" s="17">
        <v>6</v>
      </c>
      <c r="E27" s="17">
        <f t="shared" ref="E27" si="7">C27+D27*0.5</f>
        <v>8</v>
      </c>
      <c r="F27" s="22">
        <v>48524100</v>
      </c>
      <c r="G27" s="17"/>
      <c r="H27" s="22">
        <v>1.4</v>
      </c>
      <c r="I27" s="17"/>
      <c r="J27" s="28">
        <f t="shared" si="1"/>
        <v>7942609.2199999988</v>
      </c>
      <c r="K27" s="16">
        <v>967780.37</v>
      </c>
      <c r="L27" s="25">
        <f t="shared" si="5"/>
        <v>1488744</v>
      </c>
      <c r="M27" s="9"/>
    </row>
    <row r="28" spans="1:13" x14ac:dyDescent="0.25">
      <c r="A28" s="5" t="s">
        <v>0</v>
      </c>
      <c r="B28" s="19">
        <f>SUM(B6:B27)</f>
        <v>232225471.85999995</v>
      </c>
      <c r="C28" s="17">
        <f>SUM(C6:C27)</f>
        <v>223</v>
      </c>
      <c r="D28" s="17">
        <f>SUM(D6:D27)</f>
        <v>89</v>
      </c>
      <c r="E28" s="17">
        <f>SUM(E6:E27)</f>
        <v>267.5</v>
      </c>
      <c r="F28" s="19">
        <v>48524100</v>
      </c>
      <c r="G28" s="19">
        <f>SUM(G6:G27)</f>
        <v>0</v>
      </c>
      <c r="H28" s="19"/>
      <c r="I28" s="19">
        <f>SUM(I6:I27)</f>
        <v>0</v>
      </c>
      <c r="J28" s="19">
        <f>SUM(J6:J27)</f>
        <v>258881248.303</v>
      </c>
      <c r="K28" s="19"/>
      <c r="L28" s="18">
        <f>SUM(L6:L27)</f>
        <v>48524100</v>
      </c>
      <c r="M28" s="2"/>
    </row>
    <row r="29" spans="1:13" x14ac:dyDescent="0.25">
      <c r="B29" s="20"/>
      <c r="C29" s="20"/>
      <c r="D29" s="20"/>
      <c r="E29" s="20"/>
      <c r="F29" s="20"/>
      <c r="G29" s="20"/>
      <c r="H29" s="20"/>
      <c r="I29" s="20"/>
      <c r="J29" s="21"/>
      <c r="K29" s="20"/>
      <c r="L29" s="20"/>
    </row>
  </sheetData>
  <mergeCells count="2">
    <mergeCell ref="A2:L2"/>
    <mergeCell ref="K1:L1"/>
  </mergeCells>
  <pageMargins left="0.70866141732283472" right="0.70866141732283472" top="0.74803149606299213" bottom="0.35433070866141736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2025-10-07T11:41:43Z</dcterms:modified>
</cp:coreProperties>
</file>